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b9742f51a2107f0/Documents/Headway/Audit ^0 Risk Committee/3 Meeting 29 August 24/"/>
    </mc:Choice>
  </mc:AlternateContent>
  <xr:revisionPtr revIDLastSave="0" documentId="8_{4B072330-9F36-423D-8780-230F19A8908A}" xr6:coauthVersionLast="47" xr6:coauthVersionMax="47" xr10:uidLastSave="{00000000-0000-0000-0000-000000000000}"/>
  <bookViews>
    <workbookView xWindow="2760" yWindow="2760" windowWidth="16200" windowHeight="9307" xr2:uid="{00000000-000D-0000-FFFF-FFFF00000000}"/>
  </bookViews>
  <sheets>
    <sheet name="Budget Vs Actual -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I48" i="1"/>
  <c r="G48" i="1"/>
  <c r="F48" i="1"/>
  <c r="H48" i="1" s="1"/>
  <c r="D48" i="1"/>
  <c r="C48" i="1"/>
  <c r="E48" i="1" s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C20" i="1"/>
  <c r="I18" i="1"/>
  <c r="I20" i="1" s="1"/>
  <c r="I50" i="1" s="1"/>
  <c r="C18" i="1"/>
  <c r="I17" i="1"/>
  <c r="H17" i="1"/>
  <c r="G17" i="1"/>
  <c r="G18" i="1" s="1"/>
  <c r="G20" i="1" s="1"/>
  <c r="G50" i="1" s="1"/>
  <c r="F17" i="1"/>
  <c r="F18" i="1" s="1"/>
  <c r="D17" i="1"/>
  <c r="D18" i="1" s="1"/>
  <c r="D20" i="1" s="1"/>
  <c r="D50" i="1" s="1"/>
  <c r="C17" i="1"/>
  <c r="E17" i="1" s="1"/>
  <c r="H16" i="1"/>
  <c r="E16" i="1"/>
  <c r="H15" i="1"/>
  <c r="E15" i="1"/>
  <c r="H14" i="1"/>
  <c r="E14" i="1"/>
  <c r="H13" i="1"/>
  <c r="E13" i="1"/>
  <c r="H12" i="1"/>
  <c r="E12" i="1"/>
  <c r="H10" i="1"/>
  <c r="E10" i="1"/>
  <c r="H9" i="1"/>
  <c r="E9" i="1"/>
  <c r="H8" i="1"/>
  <c r="E8" i="1"/>
  <c r="H18" i="1" l="1"/>
  <c r="F20" i="1"/>
  <c r="E18" i="1"/>
  <c r="E20" i="1"/>
  <c r="E50" i="1"/>
  <c r="H20" i="1" l="1"/>
  <c r="F50" i="1"/>
  <c r="H50" i="1" s="1"/>
</calcChain>
</file>

<file path=xl/sharedStrings.xml><?xml version="1.0" encoding="utf-8"?>
<sst xmlns="http://schemas.openxmlformats.org/spreadsheetml/2006/main" count="52" uniqueCount="50">
  <si>
    <t>Budget Vs Actual - Summary</t>
  </si>
  <si>
    <t>Headway Gippsland Inc</t>
  </si>
  <si>
    <t>For the month ended 31 July 2024</t>
  </si>
  <si>
    <t>Account</t>
  </si>
  <si>
    <t>Actual</t>
  </si>
  <si>
    <t>Budget</t>
  </si>
  <si>
    <t>Variance (%)</t>
  </si>
  <si>
    <t>YTD Actual</t>
  </si>
  <si>
    <t>YTD Budget</t>
  </si>
  <si>
    <t>Full Year Budget</t>
  </si>
  <si>
    <t>Trading Income</t>
  </si>
  <si>
    <t>NDIS Services</t>
  </si>
  <si>
    <t>Client Services</t>
  </si>
  <si>
    <t>Other Funding</t>
  </si>
  <si>
    <t>Other Income</t>
  </si>
  <si>
    <t>Other income:Dividends</t>
  </si>
  <si>
    <t>Other income:Donations</t>
  </si>
  <si>
    <t>Other income:Interest</t>
  </si>
  <si>
    <t>Other income:Memberships</t>
  </si>
  <si>
    <t>Other Funding Workcover Reimb</t>
  </si>
  <si>
    <t>Total Other Income</t>
  </si>
  <si>
    <t>Total Trading Income</t>
  </si>
  <si>
    <t>Gross Surplus</t>
  </si>
  <si>
    <t>Operating Expenses</t>
  </si>
  <si>
    <t>Accounting/Bookkeeping</t>
  </si>
  <si>
    <t>Finance Contract</t>
  </si>
  <si>
    <t>Advertising &amp; Marketing</t>
  </si>
  <si>
    <t>Auditors</t>
  </si>
  <si>
    <t>Bank Fees &amp; Charges</t>
  </si>
  <si>
    <t>Consultants</t>
  </si>
  <si>
    <t>Depreciation</t>
  </si>
  <si>
    <t>Governance Expenses</t>
  </si>
  <si>
    <t>Insurance</t>
  </si>
  <si>
    <t>Legal Services</t>
  </si>
  <si>
    <t>Maintenance Repairs</t>
  </si>
  <si>
    <t>Postage General</t>
  </si>
  <si>
    <t>Printing &amp; Stationery:Printing Stat Office Supplies</t>
  </si>
  <si>
    <t>Rent</t>
  </si>
  <si>
    <t>Salary &amp; Wage Overheads</t>
  </si>
  <si>
    <t>Salary &amp; Wages</t>
  </si>
  <si>
    <t>Storage of Documents</t>
  </si>
  <si>
    <t>Subscriptions/Memberships</t>
  </si>
  <si>
    <t>Telephone Allowance</t>
  </si>
  <si>
    <t>Telephone</t>
  </si>
  <si>
    <t>Travel Allowance</t>
  </si>
  <si>
    <t>Utilities</t>
  </si>
  <si>
    <t>Vehicle Expenses</t>
  </si>
  <si>
    <t>ABI Specialised Network Support</t>
  </si>
  <si>
    <t>Total Operating Expenses</t>
  </si>
  <si>
    <t>Net 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</si>
</sst>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0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  <xf numFmtId="10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zoomScaleNormal="100" workbookViewId="0"/>
  </sheetViews>
  <sheetFormatPr defaultRowHeight="11.65" x14ac:dyDescent="0.35"/>
  <cols>
    <col min="1" max="1" width="1.3828125" customWidth="1"/>
    <col min="2" max="2" width="46.15234375" customWidth="1"/>
    <col min="3" max="4" width="11.15234375" customWidth="1"/>
    <col min="5" max="5" width="15.3828125" customWidth="1"/>
    <col min="6" max="6" width="14" customWidth="1"/>
    <col min="7" max="7" width="14.4609375" customWidth="1"/>
    <col min="8" max="8" width="15.3828125" customWidth="1"/>
    <col min="9" max="9" width="19.4609375" customWidth="1"/>
  </cols>
  <sheetData>
    <row r="1" spans="1:9" s="1" customFormat="1" ht="16.7" customHeight="1" x14ac:dyDescent="0.4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s="3" customFormat="1" ht="14.45" customHeigh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4.4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ht="13.35" customHeight="1" x14ac:dyDescent="0.35"/>
    <row r="5" spans="1:9" s="5" customFormat="1" ht="12.2" customHeight="1" x14ac:dyDescent="0.35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6</v>
      </c>
      <c r="I5" s="8" t="s">
        <v>9</v>
      </c>
    </row>
    <row r="6" spans="1:9" ht="13.35" customHeight="1" x14ac:dyDescent="0.35"/>
    <row r="7" spans="1:9" s="5" customFormat="1" ht="12.2" customHeight="1" x14ac:dyDescent="0.35">
      <c r="A7" s="6" t="s">
        <v>10</v>
      </c>
      <c r="B7" s="6"/>
      <c r="C7" s="6"/>
      <c r="D7" s="6"/>
      <c r="E7" s="6"/>
      <c r="F7" s="6"/>
      <c r="G7" s="6"/>
      <c r="H7" s="6"/>
      <c r="I7" s="6"/>
    </row>
    <row r="8" spans="1:9" ht="11" customHeight="1" x14ac:dyDescent="0.35">
      <c r="B8" s="9" t="s">
        <v>11</v>
      </c>
      <c r="C8" s="10">
        <v>357982.55</v>
      </c>
      <c r="D8" s="10">
        <v>385458</v>
      </c>
      <c r="E8" s="11">
        <f>((C8 - D8) / D8)</f>
        <v>-7.1280009754629586E-2</v>
      </c>
      <c r="F8" s="10">
        <v>357982.55</v>
      </c>
      <c r="G8" s="10">
        <v>385458</v>
      </c>
      <c r="H8" s="11">
        <f>((F8 - G8) / G8)</f>
        <v>-7.1280009754629586E-2</v>
      </c>
      <c r="I8" s="10">
        <v>4891783</v>
      </c>
    </row>
    <row r="9" spans="1:9" ht="11" customHeight="1" x14ac:dyDescent="0.35">
      <c r="B9" s="12" t="s">
        <v>12</v>
      </c>
      <c r="C9" s="13">
        <v>511</v>
      </c>
      <c r="D9" s="13">
        <v>656</v>
      </c>
      <c r="E9" s="14">
        <f>((C9 - D9) / D9)</f>
        <v>-0.22103658536585366</v>
      </c>
      <c r="F9" s="13">
        <v>511</v>
      </c>
      <c r="G9" s="13">
        <v>656</v>
      </c>
      <c r="H9" s="14">
        <f>((F9 - G9) / G9)</f>
        <v>-0.22103658536585366</v>
      </c>
      <c r="I9" s="13">
        <v>7900</v>
      </c>
    </row>
    <row r="10" spans="1:9" ht="11" customHeight="1" x14ac:dyDescent="0.35">
      <c r="B10" s="12" t="s">
        <v>13</v>
      </c>
      <c r="C10" s="13">
        <v>0</v>
      </c>
      <c r="D10" s="13">
        <v>0</v>
      </c>
      <c r="E10" s="14">
        <f>0</f>
        <v>0</v>
      </c>
      <c r="F10" s="13">
        <v>0</v>
      </c>
      <c r="G10" s="13">
        <v>0</v>
      </c>
      <c r="H10" s="14">
        <f>0</f>
        <v>0</v>
      </c>
      <c r="I10" s="13">
        <v>500</v>
      </c>
    </row>
    <row r="11" spans="1:9" ht="11" customHeight="1" x14ac:dyDescent="0.35">
      <c r="A11" s="15"/>
      <c r="B11" s="15" t="s">
        <v>14</v>
      </c>
      <c r="C11" s="15"/>
      <c r="D11" s="15"/>
      <c r="E11" s="15"/>
      <c r="F11" s="15"/>
      <c r="G11" s="15"/>
      <c r="H11" s="15"/>
      <c r="I11" s="15"/>
    </row>
    <row r="12" spans="1:9" ht="11" customHeight="1" x14ac:dyDescent="0.35">
      <c r="B12" s="12" t="s">
        <v>15</v>
      </c>
      <c r="C12" s="13">
        <v>0</v>
      </c>
      <c r="D12" s="13">
        <v>0</v>
      </c>
      <c r="E12" s="14">
        <f>0</f>
        <v>0</v>
      </c>
      <c r="F12" s="13">
        <v>0</v>
      </c>
      <c r="G12" s="13">
        <v>0</v>
      </c>
      <c r="H12" s="14">
        <f>0</f>
        <v>0</v>
      </c>
      <c r="I12" s="13">
        <v>75</v>
      </c>
    </row>
    <row r="13" spans="1:9" ht="11" customHeight="1" x14ac:dyDescent="0.35">
      <c r="B13" s="12" t="s">
        <v>16</v>
      </c>
      <c r="C13" s="13">
        <v>0</v>
      </c>
      <c r="D13" s="13">
        <v>1800</v>
      </c>
      <c r="E13" s="14">
        <f>((C13 - D13) / D13)</f>
        <v>-1</v>
      </c>
      <c r="F13" s="13">
        <v>0</v>
      </c>
      <c r="G13" s="13">
        <v>1800</v>
      </c>
      <c r="H13" s="14">
        <f>((F13 - G13) / G13)</f>
        <v>-1</v>
      </c>
      <c r="I13" s="13">
        <v>2500</v>
      </c>
    </row>
    <row r="14" spans="1:9" ht="11" customHeight="1" x14ac:dyDescent="0.35">
      <c r="B14" s="12" t="s">
        <v>17</v>
      </c>
      <c r="C14" s="13">
        <v>12872.48</v>
      </c>
      <c r="D14" s="13">
        <v>10500</v>
      </c>
      <c r="E14" s="14">
        <f>((C14 - D14) / D14)</f>
        <v>0.22595047619047615</v>
      </c>
      <c r="F14" s="13">
        <v>12872.48</v>
      </c>
      <c r="G14" s="13">
        <v>10500</v>
      </c>
      <c r="H14" s="14">
        <f>((F14 - G14) / G14)</f>
        <v>0.22595047619047615</v>
      </c>
      <c r="I14" s="13">
        <v>126000</v>
      </c>
    </row>
    <row r="15" spans="1:9" ht="11" customHeight="1" x14ac:dyDescent="0.35">
      <c r="B15" s="12" t="s">
        <v>18</v>
      </c>
      <c r="C15" s="13">
        <v>0</v>
      </c>
      <c r="D15" s="13">
        <v>0</v>
      </c>
      <c r="E15" s="14">
        <f>0</f>
        <v>0</v>
      </c>
      <c r="F15" s="13">
        <v>0</v>
      </c>
      <c r="G15" s="13">
        <v>0</v>
      </c>
      <c r="H15" s="14">
        <f>0</f>
        <v>0</v>
      </c>
      <c r="I15" s="13">
        <v>200</v>
      </c>
    </row>
    <row r="16" spans="1:9" ht="11" customHeight="1" x14ac:dyDescent="0.35">
      <c r="B16" s="12" t="s">
        <v>19</v>
      </c>
      <c r="C16" s="13">
        <v>1710</v>
      </c>
      <c r="D16" s="13">
        <v>0</v>
      </c>
      <c r="E16" s="14">
        <f>0</f>
        <v>0</v>
      </c>
      <c r="F16" s="13">
        <v>1710</v>
      </c>
      <c r="G16" s="13">
        <v>0</v>
      </c>
      <c r="H16" s="14">
        <f>0</f>
        <v>0</v>
      </c>
      <c r="I16" s="13">
        <v>0</v>
      </c>
    </row>
    <row r="17" spans="1:9" ht="11" customHeight="1" x14ac:dyDescent="0.35">
      <c r="B17" s="16" t="s">
        <v>20</v>
      </c>
      <c r="C17" s="17">
        <f>SUM(C12:C16)</f>
        <v>14582.48</v>
      </c>
      <c r="D17" s="17">
        <f>SUM(D12:D16)</f>
        <v>12300</v>
      </c>
      <c r="E17" s="18">
        <f>((C17 - D17) / D17)</f>
        <v>0.18556747967479673</v>
      </c>
      <c r="F17" s="17">
        <f>SUM(F12:F16)</f>
        <v>14582.48</v>
      </c>
      <c r="G17" s="17">
        <f>SUM(G12:G16)</f>
        <v>12300</v>
      </c>
      <c r="H17" s="18">
        <f>((F17 - G17) / G17)</f>
        <v>0.18556747967479673</v>
      </c>
      <c r="I17" s="17">
        <f>SUM(I12:I16)</f>
        <v>128775</v>
      </c>
    </row>
    <row r="18" spans="1:9" ht="11" customHeight="1" x14ac:dyDescent="0.35">
      <c r="A18" s="16" t="s">
        <v>21</v>
      </c>
      <c r="C18" s="17">
        <f>(SUM(C8:C10) + C17)</f>
        <v>373076.02999999997</v>
      </c>
      <c r="D18" s="17">
        <f>(SUM(D8:D10) + D17)</f>
        <v>398414</v>
      </c>
      <c r="E18" s="18">
        <f>((C18 - D18) / D18)</f>
        <v>-6.3597087451746248E-2</v>
      </c>
      <c r="F18" s="17">
        <f>(SUM(F8:F10) + F17)</f>
        <v>373076.02999999997</v>
      </c>
      <c r="G18" s="17">
        <f>(SUM(G8:G10) + G17)</f>
        <v>398414</v>
      </c>
      <c r="H18" s="18">
        <f>((F18 - G18) / G18)</f>
        <v>-6.3597087451746248E-2</v>
      </c>
      <c r="I18" s="17">
        <f>(SUM(I8:I10) + I17)</f>
        <v>5028958</v>
      </c>
    </row>
    <row r="19" spans="1:9" ht="13.35" customHeight="1" x14ac:dyDescent="0.35"/>
    <row r="20" spans="1:9" ht="11" customHeight="1" x14ac:dyDescent="0.35">
      <c r="B20" s="19" t="s">
        <v>22</v>
      </c>
      <c r="C20" s="20">
        <f>(C18 - 0)</f>
        <v>373076.02999999997</v>
      </c>
      <c r="D20" s="20">
        <f>(D18 - 0)</f>
        <v>398414</v>
      </c>
      <c r="E20" s="21">
        <f>((C20 - D20) / D20)</f>
        <v>-6.3597087451746248E-2</v>
      </c>
      <c r="F20" s="20">
        <f>(F18 - 0)</f>
        <v>373076.02999999997</v>
      </c>
      <c r="G20" s="20">
        <f>(G18 - 0)</f>
        <v>398414</v>
      </c>
      <c r="H20" s="21">
        <f>((F20 - G20) / G20)</f>
        <v>-6.3597087451746248E-2</v>
      </c>
      <c r="I20" s="20">
        <f>(I18 - 0)</f>
        <v>5028958</v>
      </c>
    </row>
    <row r="21" spans="1:9" ht="13.35" customHeight="1" x14ac:dyDescent="0.35"/>
    <row r="22" spans="1:9" s="5" customFormat="1" ht="12.2" customHeight="1" x14ac:dyDescent="0.35">
      <c r="A22" s="6" t="s">
        <v>23</v>
      </c>
      <c r="B22" s="6"/>
      <c r="C22" s="6"/>
      <c r="D22" s="6"/>
      <c r="E22" s="6"/>
      <c r="F22" s="6"/>
      <c r="G22" s="6"/>
      <c r="H22" s="6"/>
      <c r="I22" s="6"/>
    </row>
    <row r="23" spans="1:9" ht="11" customHeight="1" x14ac:dyDescent="0.35">
      <c r="B23" s="9" t="s">
        <v>24</v>
      </c>
      <c r="C23" s="10">
        <v>2895.46</v>
      </c>
      <c r="D23" s="10">
        <v>2500</v>
      </c>
      <c r="E23" s="11">
        <f>((C23 - D23) / D23)</f>
        <v>0.15818400000000002</v>
      </c>
      <c r="F23" s="10">
        <v>2895.46</v>
      </c>
      <c r="G23" s="10">
        <v>2500</v>
      </c>
      <c r="H23" s="11">
        <f>((F23 - G23) / G23)</f>
        <v>0.15818400000000002</v>
      </c>
      <c r="I23" s="10">
        <v>30000</v>
      </c>
    </row>
    <row r="24" spans="1:9" ht="11" customHeight="1" x14ac:dyDescent="0.35">
      <c r="B24" s="12" t="s">
        <v>25</v>
      </c>
      <c r="C24" s="13">
        <v>0</v>
      </c>
      <c r="D24" s="13">
        <v>0</v>
      </c>
      <c r="E24" s="14">
        <f>0</f>
        <v>0</v>
      </c>
      <c r="F24" s="13">
        <v>0</v>
      </c>
      <c r="G24" s="13">
        <v>0</v>
      </c>
      <c r="H24" s="14">
        <f>0</f>
        <v>0</v>
      </c>
      <c r="I24" s="13">
        <v>5000</v>
      </c>
    </row>
    <row r="25" spans="1:9" ht="11" customHeight="1" x14ac:dyDescent="0.35">
      <c r="B25" s="12" t="s">
        <v>26</v>
      </c>
      <c r="C25" s="13">
        <v>0</v>
      </c>
      <c r="D25" s="13">
        <v>582</v>
      </c>
      <c r="E25" s="14">
        <f>((C25 - D25) / D25)</f>
        <v>-1</v>
      </c>
      <c r="F25" s="13">
        <v>0</v>
      </c>
      <c r="G25" s="13">
        <v>582</v>
      </c>
      <c r="H25" s="14">
        <f>((F25 - G25) / G25)</f>
        <v>-1</v>
      </c>
      <c r="I25" s="13">
        <v>7000</v>
      </c>
    </row>
    <row r="26" spans="1:9" ht="11" customHeight="1" x14ac:dyDescent="0.35">
      <c r="B26" s="12" t="s">
        <v>27</v>
      </c>
      <c r="C26" s="13">
        <v>0</v>
      </c>
      <c r="D26" s="13">
        <v>0</v>
      </c>
      <c r="E26" s="14">
        <f>0</f>
        <v>0</v>
      </c>
      <c r="F26" s="13">
        <v>0</v>
      </c>
      <c r="G26" s="13">
        <v>0</v>
      </c>
      <c r="H26" s="14">
        <f>0</f>
        <v>0</v>
      </c>
      <c r="I26" s="13">
        <v>4000</v>
      </c>
    </row>
    <row r="27" spans="1:9" ht="11" customHeight="1" x14ac:dyDescent="0.35">
      <c r="B27" s="12" t="s">
        <v>28</v>
      </c>
      <c r="C27" s="13">
        <v>489.62</v>
      </c>
      <c r="D27" s="13">
        <v>375</v>
      </c>
      <c r="E27" s="14">
        <f t="shared" ref="E27:E32" si="0">((C27 - D27) / D27)</f>
        <v>0.30565333333333333</v>
      </c>
      <c r="F27" s="13">
        <v>489.62</v>
      </c>
      <c r="G27" s="13">
        <v>375</v>
      </c>
      <c r="H27" s="14">
        <f t="shared" ref="H27:H32" si="1">((F27 - G27) / G27)</f>
        <v>0.30565333333333333</v>
      </c>
      <c r="I27" s="13">
        <v>4500</v>
      </c>
    </row>
    <row r="28" spans="1:9" ht="11" customHeight="1" x14ac:dyDescent="0.35">
      <c r="B28" s="12" t="s">
        <v>12</v>
      </c>
      <c r="C28" s="13">
        <v>1231.9100000000001</v>
      </c>
      <c r="D28" s="13">
        <v>798</v>
      </c>
      <c r="E28" s="14">
        <f t="shared" si="0"/>
        <v>0.54374686716791987</v>
      </c>
      <c r="F28" s="13">
        <v>1231.9100000000001</v>
      </c>
      <c r="G28" s="13">
        <v>798</v>
      </c>
      <c r="H28" s="14">
        <f t="shared" si="1"/>
        <v>0.54374686716791987</v>
      </c>
      <c r="I28" s="13">
        <v>9800</v>
      </c>
    </row>
    <row r="29" spans="1:9" ht="11" customHeight="1" x14ac:dyDescent="0.35">
      <c r="B29" s="12" t="s">
        <v>29</v>
      </c>
      <c r="C29" s="13">
        <v>1431.25</v>
      </c>
      <c r="D29" s="13">
        <v>1000</v>
      </c>
      <c r="E29" s="14">
        <f t="shared" si="0"/>
        <v>0.43125000000000002</v>
      </c>
      <c r="F29" s="13">
        <v>1431.25</v>
      </c>
      <c r="G29" s="13">
        <v>1000</v>
      </c>
      <c r="H29" s="14">
        <f t="shared" si="1"/>
        <v>0.43125000000000002</v>
      </c>
      <c r="I29" s="13">
        <v>20000</v>
      </c>
    </row>
    <row r="30" spans="1:9" ht="11" customHeight="1" x14ac:dyDescent="0.35">
      <c r="B30" s="12" t="s">
        <v>30</v>
      </c>
      <c r="C30" s="13">
        <v>0</v>
      </c>
      <c r="D30" s="13">
        <v>1666</v>
      </c>
      <c r="E30" s="14">
        <f t="shared" si="0"/>
        <v>-1</v>
      </c>
      <c r="F30" s="13">
        <v>0</v>
      </c>
      <c r="G30" s="13">
        <v>1666</v>
      </c>
      <c r="H30" s="14">
        <f t="shared" si="1"/>
        <v>-1</v>
      </c>
      <c r="I30" s="13">
        <v>20000</v>
      </c>
    </row>
    <row r="31" spans="1:9" ht="11" customHeight="1" x14ac:dyDescent="0.35">
      <c r="B31" s="12" t="s">
        <v>31</v>
      </c>
      <c r="C31" s="13">
        <v>0</v>
      </c>
      <c r="D31" s="13">
        <v>623</v>
      </c>
      <c r="E31" s="14">
        <f t="shared" si="0"/>
        <v>-1</v>
      </c>
      <c r="F31" s="13">
        <v>0</v>
      </c>
      <c r="G31" s="13">
        <v>623</v>
      </c>
      <c r="H31" s="14">
        <f t="shared" si="1"/>
        <v>-1</v>
      </c>
      <c r="I31" s="13">
        <v>8500</v>
      </c>
    </row>
    <row r="32" spans="1:9" ht="11" customHeight="1" x14ac:dyDescent="0.35">
      <c r="B32" s="12" t="s">
        <v>32</v>
      </c>
      <c r="C32" s="13">
        <v>3130.9</v>
      </c>
      <c r="D32" s="13">
        <v>2166</v>
      </c>
      <c r="E32" s="14">
        <f t="shared" si="0"/>
        <v>0.44547553093259468</v>
      </c>
      <c r="F32" s="13">
        <v>3130.9</v>
      </c>
      <c r="G32" s="13">
        <v>2166</v>
      </c>
      <c r="H32" s="14">
        <f t="shared" si="1"/>
        <v>0.44547553093259468</v>
      </c>
      <c r="I32" s="13">
        <v>33800</v>
      </c>
    </row>
    <row r="33" spans="1:9" ht="11" customHeight="1" x14ac:dyDescent="0.35">
      <c r="B33" s="12" t="s">
        <v>33</v>
      </c>
      <c r="C33" s="13">
        <v>0</v>
      </c>
      <c r="D33" s="13">
        <v>0</v>
      </c>
      <c r="E33" s="14">
        <f>0</f>
        <v>0</v>
      </c>
      <c r="F33" s="13">
        <v>0</v>
      </c>
      <c r="G33" s="13">
        <v>0</v>
      </c>
      <c r="H33" s="14">
        <f>0</f>
        <v>0</v>
      </c>
      <c r="I33" s="13">
        <v>3000</v>
      </c>
    </row>
    <row r="34" spans="1:9" ht="11" customHeight="1" x14ac:dyDescent="0.35">
      <c r="B34" s="12" t="s">
        <v>34</v>
      </c>
      <c r="C34" s="13">
        <v>5898.18</v>
      </c>
      <c r="D34" s="13">
        <v>6556</v>
      </c>
      <c r="E34" s="14">
        <f t="shared" ref="E34:E40" si="2">((C34 - D34) / D34)</f>
        <v>-0.10033862111043315</v>
      </c>
      <c r="F34" s="13">
        <v>5898.18</v>
      </c>
      <c r="G34" s="13">
        <v>6556</v>
      </c>
      <c r="H34" s="14">
        <f t="shared" ref="H34:H40" si="3">((F34 - G34) / G34)</f>
        <v>-0.10033862111043315</v>
      </c>
      <c r="I34" s="13">
        <v>79200</v>
      </c>
    </row>
    <row r="35" spans="1:9" ht="11" customHeight="1" x14ac:dyDescent="0.35">
      <c r="B35" s="12" t="s">
        <v>35</v>
      </c>
      <c r="C35" s="13">
        <v>272.72000000000003</v>
      </c>
      <c r="D35" s="13">
        <v>250</v>
      </c>
      <c r="E35" s="14">
        <f t="shared" si="2"/>
        <v>9.0880000000000113E-2</v>
      </c>
      <c r="F35" s="13">
        <v>272.72000000000003</v>
      </c>
      <c r="G35" s="13">
        <v>250</v>
      </c>
      <c r="H35" s="14">
        <f t="shared" si="3"/>
        <v>9.0880000000000113E-2</v>
      </c>
      <c r="I35" s="13">
        <v>3000</v>
      </c>
    </row>
    <row r="36" spans="1:9" ht="11" customHeight="1" x14ac:dyDescent="0.35">
      <c r="B36" s="12" t="s">
        <v>36</v>
      </c>
      <c r="C36" s="13">
        <v>526.98</v>
      </c>
      <c r="D36" s="13">
        <v>666</v>
      </c>
      <c r="E36" s="14">
        <f t="shared" si="2"/>
        <v>-0.20873873873873872</v>
      </c>
      <c r="F36" s="13">
        <v>526.98</v>
      </c>
      <c r="G36" s="13">
        <v>666</v>
      </c>
      <c r="H36" s="14">
        <f t="shared" si="3"/>
        <v>-0.20873873873873872</v>
      </c>
      <c r="I36" s="13">
        <v>8000</v>
      </c>
    </row>
    <row r="37" spans="1:9" ht="11" customHeight="1" x14ac:dyDescent="0.35">
      <c r="B37" s="12" t="s">
        <v>37</v>
      </c>
      <c r="C37" s="13">
        <v>7198.1</v>
      </c>
      <c r="D37" s="13">
        <v>7966</v>
      </c>
      <c r="E37" s="14">
        <f t="shared" si="2"/>
        <v>-9.639718804920909E-2</v>
      </c>
      <c r="F37" s="13">
        <v>7198.1</v>
      </c>
      <c r="G37" s="13">
        <v>7966</v>
      </c>
      <c r="H37" s="14">
        <f t="shared" si="3"/>
        <v>-9.639718804920909E-2</v>
      </c>
      <c r="I37" s="13">
        <v>83100</v>
      </c>
    </row>
    <row r="38" spans="1:9" ht="11" customHeight="1" x14ac:dyDescent="0.35">
      <c r="B38" s="12" t="s">
        <v>38</v>
      </c>
      <c r="C38" s="13">
        <v>65865.33</v>
      </c>
      <c r="D38" s="13">
        <v>68856</v>
      </c>
      <c r="E38" s="14">
        <f t="shared" si="2"/>
        <v>-4.3433687696061318E-2</v>
      </c>
      <c r="F38" s="13">
        <v>65865.33</v>
      </c>
      <c r="G38" s="13">
        <v>68856</v>
      </c>
      <c r="H38" s="14">
        <f t="shared" si="3"/>
        <v>-4.3433687696061318E-2</v>
      </c>
      <c r="I38" s="13">
        <v>869887</v>
      </c>
    </row>
    <row r="39" spans="1:9" ht="11" customHeight="1" x14ac:dyDescent="0.35">
      <c r="B39" s="12" t="s">
        <v>39</v>
      </c>
      <c r="C39" s="13">
        <v>227609.59</v>
      </c>
      <c r="D39" s="13">
        <v>263453</v>
      </c>
      <c r="E39" s="14">
        <f t="shared" si="2"/>
        <v>-0.13605238885114235</v>
      </c>
      <c r="F39" s="13">
        <v>227609.59</v>
      </c>
      <c r="G39" s="13">
        <v>263453</v>
      </c>
      <c r="H39" s="14">
        <f t="shared" si="3"/>
        <v>-0.13605238885114235</v>
      </c>
      <c r="I39" s="13">
        <v>3424919</v>
      </c>
    </row>
    <row r="40" spans="1:9" ht="11" customHeight="1" x14ac:dyDescent="0.35">
      <c r="B40" s="12" t="s">
        <v>40</v>
      </c>
      <c r="C40" s="13">
        <v>80.48</v>
      </c>
      <c r="D40" s="13">
        <v>66</v>
      </c>
      <c r="E40" s="14">
        <f t="shared" si="2"/>
        <v>0.21939393939393945</v>
      </c>
      <c r="F40" s="13">
        <v>80.48</v>
      </c>
      <c r="G40" s="13">
        <v>66</v>
      </c>
      <c r="H40" s="14">
        <f t="shared" si="3"/>
        <v>0.21939393939393945</v>
      </c>
      <c r="I40" s="13">
        <v>800</v>
      </c>
    </row>
    <row r="41" spans="1:9" ht="11" customHeight="1" x14ac:dyDescent="0.35">
      <c r="B41" s="12" t="s">
        <v>41</v>
      </c>
      <c r="C41" s="13">
        <v>0</v>
      </c>
      <c r="D41" s="13">
        <v>0</v>
      </c>
      <c r="E41" s="14">
        <f>0</f>
        <v>0</v>
      </c>
      <c r="F41" s="13">
        <v>0</v>
      </c>
      <c r="G41" s="13">
        <v>0</v>
      </c>
      <c r="H41" s="14">
        <f>0</f>
        <v>0</v>
      </c>
      <c r="I41" s="13">
        <v>7500</v>
      </c>
    </row>
    <row r="42" spans="1:9" ht="11" customHeight="1" x14ac:dyDescent="0.35">
      <c r="B42" s="12" t="s">
        <v>42</v>
      </c>
      <c r="C42" s="13">
        <v>333.82</v>
      </c>
      <c r="D42" s="13">
        <v>436</v>
      </c>
      <c r="E42" s="14">
        <f>((C42 - D42) / D42)</f>
        <v>-0.23435779816513763</v>
      </c>
      <c r="F42" s="13">
        <v>333.82</v>
      </c>
      <c r="G42" s="13">
        <v>436</v>
      </c>
      <c r="H42" s="14">
        <f>((F42 - G42) / G42)</f>
        <v>-0.23435779816513763</v>
      </c>
      <c r="I42" s="13">
        <v>5240</v>
      </c>
    </row>
    <row r="43" spans="1:9" ht="11" customHeight="1" x14ac:dyDescent="0.35">
      <c r="B43" s="12" t="s">
        <v>43</v>
      </c>
      <c r="C43" s="13">
        <v>1548.12</v>
      </c>
      <c r="D43" s="13">
        <v>1656</v>
      </c>
      <c r="E43" s="14">
        <f>((C43 - D43) / D43)</f>
        <v>-6.5144927536231953E-2</v>
      </c>
      <c r="F43" s="13">
        <v>1548.12</v>
      </c>
      <c r="G43" s="13">
        <v>1656</v>
      </c>
      <c r="H43" s="14">
        <f>((F43 - G43) / G43)</f>
        <v>-6.5144927536231953E-2</v>
      </c>
      <c r="I43" s="13">
        <v>19900</v>
      </c>
    </row>
    <row r="44" spans="1:9" ht="11" customHeight="1" x14ac:dyDescent="0.35">
      <c r="B44" s="12" t="s">
        <v>44</v>
      </c>
      <c r="C44" s="13">
        <v>21142.36</v>
      </c>
      <c r="D44" s="13">
        <v>21964</v>
      </c>
      <c r="E44" s="14">
        <f>((C44 - D44) / D44)</f>
        <v>-3.7408486614460001E-2</v>
      </c>
      <c r="F44" s="13">
        <v>21142.36</v>
      </c>
      <c r="G44" s="13">
        <v>21964</v>
      </c>
      <c r="H44" s="14">
        <f>((F44 - G44) / G44)</f>
        <v>-3.7408486614460001E-2</v>
      </c>
      <c r="I44" s="13">
        <v>285516</v>
      </c>
    </row>
    <row r="45" spans="1:9" ht="11" customHeight="1" x14ac:dyDescent="0.35">
      <c r="B45" s="12" t="s">
        <v>45</v>
      </c>
      <c r="C45" s="13">
        <v>213.13</v>
      </c>
      <c r="D45" s="13">
        <v>3448</v>
      </c>
      <c r="E45" s="14">
        <f>((C45 - D45) / D45)</f>
        <v>-0.938187354988399</v>
      </c>
      <c r="F45" s="13">
        <v>213.13</v>
      </c>
      <c r="G45" s="13">
        <v>3448</v>
      </c>
      <c r="H45" s="14">
        <f>((F45 - G45) / G45)</f>
        <v>-0.938187354988399</v>
      </c>
      <c r="I45" s="13">
        <v>21600</v>
      </c>
    </row>
    <row r="46" spans="1:9" ht="11" customHeight="1" x14ac:dyDescent="0.35">
      <c r="B46" s="12" t="s">
        <v>46</v>
      </c>
      <c r="C46" s="13">
        <v>392.3</v>
      </c>
      <c r="D46" s="13">
        <v>782</v>
      </c>
      <c r="E46" s="14">
        <f>((C46 - D46) / D46)</f>
        <v>-0.49833759590792837</v>
      </c>
      <c r="F46" s="13">
        <v>392.3</v>
      </c>
      <c r="G46" s="13">
        <v>782</v>
      </c>
      <c r="H46" s="14">
        <f>((F46 - G46) / G46)</f>
        <v>-0.49833759590792837</v>
      </c>
      <c r="I46" s="13">
        <v>9400</v>
      </c>
    </row>
    <row r="47" spans="1:9" ht="11" customHeight="1" x14ac:dyDescent="0.35">
      <c r="B47" s="12" t="s">
        <v>47</v>
      </c>
      <c r="C47" s="13">
        <v>0</v>
      </c>
      <c r="D47" s="13">
        <v>0</v>
      </c>
      <c r="E47" s="14">
        <f>0</f>
        <v>0</v>
      </c>
      <c r="F47" s="13">
        <v>0</v>
      </c>
      <c r="G47" s="13">
        <v>0</v>
      </c>
      <c r="H47" s="14">
        <f>0</f>
        <v>0</v>
      </c>
      <c r="I47" s="13">
        <v>10000</v>
      </c>
    </row>
    <row r="48" spans="1:9" ht="11" customHeight="1" x14ac:dyDescent="0.35">
      <c r="A48" s="16" t="s">
        <v>48</v>
      </c>
      <c r="C48" s="17">
        <f>SUM(C23:C47)</f>
        <v>340260.24999999994</v>
      </c>
      <c r="D48" s="17">
        <f>SUM(D23:D47)</f>
        <v>385809</v>
      </c>
      <c r="E48" s="18">
        <f>((C48 - D48) / D48)</f>
        <v>-0.11806036147420111</v>
      </c>
      <c r="F48" s="17">
        <f>SUM(F23:F47)</f>
        <v>340260.24999999994</v>
      </c>
      <c r="G48" s="17">
        <f>SUM(G23:G47)</f>
        <v>385809</v>
      </c>
      <c r="H48" s="18">
        <f>((F48 - G48) / G48)</f>
        <v>-0.11806036147420111</v>
      </c>
      <c r="I48" s="17">
        <f>SUM(I23:I47)</f>
        <v>4973662</v>
      </c>
    </row>
    <row r="49" spans="2:9" ht="13.35" customHeight="1" x14ac:dyDescent="0.35"/>
    <row r="50" spans="2:9" ht="11" customHeight="1" x14ac:dyDescent="0.35">
      <c r="B50" s="19" t="s">
        <v>49</v>
      </c>
      <c r="C50" s="20">
        <f>((C20 + 0) - C48)</f>
        <v>32815.780000000028</v>
      </c>
      <c r="D50" s="20">
        <f>((D20 + 0) - D48)</f>
        <v>12605</v>
      </c>
      <c r="E50" s="21">
        <f>((C50 - D50) / D50)</f>
        <v>1.6033938913129733</v>
      </c>
      <c r="F50" s="20">
        <f>((F20 + 0) - F48)</f>
        <v>32815.780000000028</v>
      </c>
      <c r="G50" s="20">
        <f>((G20 + 0) - G48)</f>
        <v>12605</v>
      </c>
      <c r="H50" s="21">
        <f>((F50 - G50) / G50)</f>
        <v>1.6033938913129733</v>
      </c>
      <c r="I50" s="20">
        <f>((I20 + 0) - I48)</f>
        <v>55296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 Actual -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Yvette Dore</cp:lastModifiedBy>
  <dcterms:created xsi:type="dcterms:W3CDTF">2024-08-13T03:57:36Z</dcterms:created>
  <dcterms:modified xsi:type="dcterms:W3CDTF">2024-08-28T09:39:36Z</dcterms:modified>
</cp:coreProperties>
</file>